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<sst xmlns="http://schemas.openxmlformats.org/spreadsheetml/2006/main" count="171" uniqueCount="123">
  <si>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</si>
  <si>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</si>
  <si>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</si>
  <si>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</si>
  <si>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</si>
  <si>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</si>
  <si>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</si>
  <si>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</si>
  <si>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</si>
  <si>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</si>
  <si>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</si>
  <si>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</si>
  <si>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</si>
  <si>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</si>
  <si>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</si>
  <si>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</si>
  <si>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</si>
  <si>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</si>
  <si>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</si>
  <si>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</si>
  <si>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</si>
  <si>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</si>
  <si>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</si>
  <si>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</si>
  <si>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</si>
  <si>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</si>
  <si>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</si>
  <si>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</si>
  <si>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</si>
  <si>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</si>
  <si>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</si>
  <si>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</si>
  <si>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</si>
  <si>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</si>
  <si>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</si>
  <si>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</si>
  <si>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</si>
  <si>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</si>
  <si>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</si>
  <si>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</si>
  <si>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</si>
  <si>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</si>
  <si>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</si>
  <si>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</si>
  <si>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</si>
  <si>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</si>
  <si>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</si>
  <si>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</si>
  <si>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</si>
  <si>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</si>
  <si>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</si>
  <si>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</si>
  <si>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</si>
  <si>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</si>
  <si>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</si>
  <si>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</si>
  <si>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</si>
  <si>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</si>
  <si>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</si>
  <si>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</si>
  <si>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</si>
  <si>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</si>
  <si>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</si>
  <si>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</si>
  <si>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</si>
  <si>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</si>
  <si>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</si>
  <si>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</si>
  <si>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</si>
  <si>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</si>
  <si>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</si>
  <si>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</si>
  <si>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</si>
  <si>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</si>
  <si>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</si>
  <si>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</si>
  <si>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</si>
  <si>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</si>
  <si>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</si>
  <si>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</si>
  <si>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</si>
  <si>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</si>
  <si>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</si>
  <si>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</si>
  <si>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</si>
  <si>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</si>
  <si>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</si>
  <si>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</si>
  <si>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</si>
  <si>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</si>
  <si>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</si>
  <si>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</si>
  <si>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</si>
  <si>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</si>
  <si>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</si>
  <si>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</si>
  <si>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</si>
  <si>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</si>
  <si>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</si>
  <si>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</si>
  <si>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</si>
  <si>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</si>
  <si>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</si>
  <si>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</si>
  <si>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</si>
  <si>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</si>
  <si>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</si>
  <si>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</si>
  <si>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</si>
  <si>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</si>
  <si>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</si>
  <si>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</si>
  <si>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</si>
  <si>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</si>
  <si>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</si>
  <si>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</si>
  <si>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</si>
  <si>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</si>
  <si>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</si>
  <si>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</si>
  <si>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</si>
  <si>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</si>
  <si>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24.11.2015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</si>
</sst>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24064372"/>
        <c:axId val="38303541"/>
      </c:bar3DChart>
      <c:catAx>
        <c:axId val="2406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03541"/>
        <c:crosses val="autoZero"/>
        <c:auto val="1"/>
        <c:lblOffset val="100"/>
        <c:tickLblSkip val="1"/>
        <c:noMultiLvlLbl val="0"/>
      </c:catAx>
      <c:valAx>
        <c:axId val="38303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6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64934182"/>
        <c:axId val="27658311"/>
      </c:bar3DChart>
      <c:catAx>
        <c:axId val="6493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58311"/>
        <c:crosses val="autoZero"/>
        <c:auto val="1"/>
        <c:lblOffset val="100"/>
        <c:tickLblSkip val="1"/>
        <c:noMultiLvlLbl val="0"/>
      </c:catAx>
      <c:valAx>
        <c:axId val="27658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13079960"/>
        <c:axId val="36938265"/>
      </c:bar3DChart>
      <c:catAx>
        <c:axId val="1307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8265"/>
        <c:crosses val="autoZero"/>
        <c:auto val="1"/>
        <c:lblOffset val="100"/>
        <c:tickLblSkip val="1"/>
        <c:noMultiLvlLbl val="0"/>
      </c:catAx>
      <c:valAx>
        <c:axId val="3693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65144522"/>
        <c:axId val="37964971"/>
      </c:bar3DChart>
      <c:catAx>
        <c:axId val="6514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64971"/>
        <c:crosses val="autoZero"/>
        <c:auto val="1"/>
        <c:lblOffset val="100"/>
        <c:tickLblSkip val="1"/>
        <c:noMultiLvlLbl val="0"/>
      </c:catAx>
      <c:valAx>
        <c:axId val="37964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4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48344252"/>
        <c:axId val="20058109"/>
      </c:bar3DChart>
      <c:catAx>
        <c:axId val="4834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58109"/>
        <c:crosses val="autoZero"/>
        <c:auto val="1"/>
        <c:lblOffset val="100"/>
        <c:tickLblSkip val="2"/>
        <c:noMultiLvlLbl val="0"/>
      </c:catAx>
      <c:valAx>
        <c:axId val="20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4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43323246"/>
        <c:axId val="42464271"/>
      </c:bar3DChart>
      <c:catAx>
        <c:axId val="4332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64271"/>
        <c:crosses val="autoZero"/>
        <c:auto val="1"/>
        <c:lblOffset val="100"/>
        <c:tickLblSkip val="1"/>
        <c:noMultiLvlLbl val="0"/>
      </c:catAx>
      <c:valAx>
        <c:axId val="4246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23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374496"/>
        <c:axId val="18350305"/>
      </c:bar3DChart>
      <c:catAx>
        <c:axId val="37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50305"/>
        <c:crosses val="autoZero"/>
        <c:auto val="1"/>
        <c:lblOffset val="100"/>
        <c:tickLblSkip val="1"/>
        <c:noMultiLvlLbl val="0"/>
      </c:catAx>
      <c:valAx>
        <c:axId val="18350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26749714"/>
        <c:axId val="35667571"/>
      </c:bar3DChart>
      <c:catAx>
        <c:axId val="2674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67571"/>
        <c:crosses val="autoZero"/>
        <c:auto val="1"/>
        <c:lblOffset val="100"/>
        <c:tickLblSkip val="1"/>
        <c:noMultiLvlLbl val="0"/>
      </c:catAx>
      <c:valAx>
        <c:axId val="35667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9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2880516"/>
        <c:axId val="6927557"/>
      </c:bar3DChart>
      <c:catAx>
        <c:axId val="28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27557"/>
        <c:crosses val="autoZero"/>
        <c:auto val="1"/>
        <c:lblOffset val="100"/>
        <c:tickLblSkip val="1"/>
        <c:noMultiLvlLbl val="0"/>
      </c:catAx>
      <c:valAx>
        <c:axId val="6927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332705.9+14.1+30</f>
        <v>332750</v>
      </c>
      <c r="C6" s="53">
        <f>336144.8+1363.8+2002.1+1+23261.5+164+251.8+14.1+30</f>
        <v>363233.0999999999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</f>
        <v>293100.00000000006</v>
      </c>
      <c r="E6" s="3">
        <f>D6/D149*100</f>
        <v>35.68101217480083</v>
      </c>
      <c r="F6" s="3">
        <f>D6/B6*100</f>
        <v>88.08414725770099</v>
      </c>
      <c r="G6" s="3">
        <f aca="true" t="shared" si="0" ref="G6:G43">D6/C6*100</f>
        <v>80.69198539450291</v>
      </c>
      <c r="H6" s="3">
        <f>B6-D6</f>
        <v>39649.99999999994</v>
      </c>
      <c r="I6" s="3">
        <f aca="true" t="shared" si="1" ref="I6:I43">C6-D6</f>
        <v>70133.09999999986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</f>
        <v>149142.50000000006</v>
      </c>
      <c r="E7" s="107">
        <f>D7/D6*100</f>
        <v>50.88451040600479</v>
      </c>
      <c r="F7" s="107">
        <f>D7/B7*100</f>
        <v>90.40753023788413</v>
      </c>
      <c r="G7" s="107">
        <f>D7/C7*100</f>
        <v>82.6606254589794</v>
      </c>
      <c r="H7" s="107">
        <f>B7-D7</f>
        <v>15824.399999999936</v>
      </c>
      <c r="I7" s="107">
        <f t="shared" si="1"/>
        <v>31284.99999999994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78.81078130330941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0.3+0.2+0.7+0.8+2+0.3+3.5+1.2+0.3+0.4+1.4+0.8+0.2+2.9+0.6+1.3+0.5+0.8+1.6+2.2+0.2+4.7+0.4+3.3+1.4+0.2+1.5</f>
        <v>33.7</v>
      </c>
      <c r="E9" s="12">
        <f>D9/D6*100</f>
        <v>0.011497782326850902</v>
      </c>
      <c r="F9" s="134">
        <f>D9/B9*100</f>
        <v>74.5575221238938</v>
      </c>
      <c r="G9" s="1">
        <f t="shared" si="0"/>
        <v>74.5575221238938</v>
      </c>
      <c r="H9" s="1">
        <f aca="true" t="shared" si="2" ref="H9:H43">B9-D9</f>
        <v>11.5</v>
      </c>
      <c r="I9" s="1">
        <f t="shared" si="1"/>
        <v>11.5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</f>
        <v>16674.9</v>
      </c>
      <c r="E10" s="1">
        <f>D10/D6*100</f>
        <v>5.689150460593654</v>
      </c>
      <c r="F10" s="1">
        <f aca="true" t="shared" si="3" ref="F10:F41">D10/B10*100</f>
        <v>84.14017559794127</v>
      </c>
      <c r="G10" s="1">
        <f t="shared" si="0"/>
        <v>75.41927488511779</v>
      </c>
      <c r="H10" s="1">
        <f t="shared" si="2"/>
        <v>3143.0999999999985</v>
      </c>
      <c r="I10" s="1">
        <f t="shared" si="1"/>
        <v>5434.699999999997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</f>
        <v>42136.60000000002</v>
      </c>
      <c r="E11" s="1">
        <f>D11/D6*100</f>
        <v>14.376185602183558</v>
      </c>
      <c r="F11" s="1">
        <f t="shared" si="3"/>
        <v>73.35209933796743</v>
      </c>
      <c r="G11" s="1">
        <f t="shared" si="0"/>
        <v>68.57087992292887</v>
      </c>
      <c r="H11" s="1">
        <f t="shared" si="2"/>
        <v>15307.699999999983</v>
      </c>
      <c r="I11" s="1">
        <f t="shared" si="1"/>
        <v>19313.099999999977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3.8+3.8+12.7+7.4+5+16.3+3.8+110.9+3.8+1.2+5.4+9.9+1.2+1.2+9.1+1.2-0.1+1.2+16.3+0.3+7.6</f>
        <v>221.99999999999997</v>
      </c>
      <c r="E12" s="1">
        <f>D12/D6*100</f>
        <v>0.0757420675537359</v>
      </c>
      <c r="F12" s="1">
        <f t="shared" si="3"/>
        <v>82.0096047284817</v>
      </c>
      <c r="G12" s="1">
        <f t="shared" si="0"/>
        <v>80.81543502002184</v>
      </c>
      <c r="H12" s="1">
        <f t="shared" si="2"/>
        <v>48.70000000000002</v>
      </c>
      <c r="I12" s="1">
        <f t="shared" si="1"/>
        <v>52.70000000000002</v>
      </c>
    </row>
    <row r="13" spans="1:9" ht="18.75" thickBot="1">
      <c r="A13" s="29" t="s">
        <v>34</v>
      </c>
      <c r="B13" s="50">
        <f>B6-B8-B9-B10-B11-B12</f>
        <v>3986.5999999999885</v>
      </c>
      <c r="C13" s="50">
        <f>C6-C8-C9-C10-C11-C12</f>
        <v>4061.2999999998983</v>
      </c>
      <c r="D13" s="50">
        <f>D6-D8-D9-D10-D11-D12</f>
        <v>3038.4000000001033</v>
      </c>
      <c r="E13" s="1">
        <f>D13/D6*100</f>
        <v>1.0366427840327883</v>
      </c>
      <c r="F13" s="1">
        <f t="shared" si="3"/>
        <v>76.2153213264464</v>
      </c>
      <c r="G13" s="1">
        <f t="shared" si="0"/>
        <v>74.81348336739909</v>
      </c>
      <c r="H13" s="1">
        <f t="shared" si="2"/>
        <v>948.1999999998852</v>
      </c>
      <c r="I13" s="1">
        <f t="shared" si="1"/>
        <v>1022.899999999795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</f>
        <v>201744.79999999993</v>
      </c>
      <c r="E18" s="3">
        <f>D18/D149*100</f>
        <v>24.55973614808173</v>
      </c>
      <c r="F18" s="3">
        <f>D18/B18*100</f>
        <v>91.13894314951776</v>
      </c>
      <c r="G18" s="3">
        <f t="shared" si="0"/>
        <v>82.3978536388524</v>
      </c>
      <c r="H18" s="3">
        <f>B18-D18</f>
        <v>19614.800000000076</v>
      </c>
      <c r="I18" s="3">
        <f t="shared" si="1"/>
        <v>43097.50000000009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</f>
        <v>173158.89999999997</v>
      </c>
      <c r="E19" s="107">
        <f>D19/D18*100</f>
        <v>85.83066329342815</v>
      </c>
      <c r="F19" s="107">
        <f t="shared" si="3"/>
        <v>94.51110550750646</v>
      </c>
      <c r="G19" s="107">
        <f t="shared" si="0"/>
        <v>90.0160372625926</v>
      </c>
      <c r="H19" s="107">
        <f t="shared" si="2"/>
        <v>10056.50000000003</v>
      </c>
      <c r="I19" s="107">
        <f t="shared" si="1"/>
        <v>19205.600000000035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79.72096430738243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</f>
        <v>11399.9</v>
      </c>
      <c r="E21" s="1">
        <f>D21/D18*100</f>
        <v>5.650653697146099</v>
      </c>
      <c r="F21" s="1">
        <f t="shared" si="3"/>
        <v>93.00877880033941</v>
      </c>
      <c r="G21" s="1">
        <f t="shared" si="0"/>
        <v>85.58869018123939</v>
      </c>
      <c r="H21" s="1">
        <f t="shared" si="2"/>
        <v>856.8999999999996</v>
      </c>
      <c r="I21" s="1">
        <f t="shared" si="1"/>
        <v>1919.5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</f>
        <v>3006.8999999999987</v>
      </c>
      <c r="E22" s="1">
        <f>D22/D18*100</f>
        <v>1.4904473374282756</v>
      </c>
      <c r="F22" s="1">
        <f t="shared" si="3"/>
        <v>95.42987717794912</v>
      </c>
      <c r="G22" s="1">
        <f t="shared" si="0"/>
        <v>89.04584221748397</v>
      </c>
      <c r="H22" s="1">
        <f t="shared" si="2"/>
        <v>144.00000000000136</v>
      </c>
      <c r="I22" s="1">
        <f t="shared" si="1"/>
        <v>369.90000000000146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</f>
        <v>16793.3</v>
      </c>
      <c r="E23" s="1">
        <f>D23/D18*100</f>
        <v>8.324031152227967</v>
      </c>
      <c r="F23" s="1">
        <f t="shared" si="3"/>
        <v>81.6147703911782</v>
      </c>
      <c r="G23" s="1">
        <f t="shared" si="0"/>
        <v>65.53994458104046</v>
      </c>
      <c r="H23" s="1">
        <f t="shared" si="2"/>
        <v>3783</v>
      </c>
      <c r="I23" s="1">
        <f t="shared" si="1"/>
        <v>8829.7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111+58.1+166.1+55.7+24.9+10.1-0.1+89.8+44.2+0.1+106.9+106.7+78.8+27.8+48.4+56.6+13.9-0.2+32.5+28.8+69.2+0.1+9.8+112.6</f>
        <v>1251.7999999999995</v>
      </c>
      <c r="E24" s="1">
        <f>D24/D18*100</f>
        <v>0.6204868725240997</v>
      </c>
      <c r="F24" s="1">
        <f t="shared" si="3"/>
        <v>91.45236703682053</v>
      </c>
      <c r="G24" s="1">
        <f t="shared" si="0"/>
        <v>82.23623702535802</v>
      </c>
      <c r="H24" s="1">
        <f t="shared" si="2"/>
        <v>117.00000000000045</v>
      </c>
      <c r="I24" s="1">
        <f t="shared" si="1"/>
        <v>270.4000000000003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8459.999999999909</v>
      </c>
      <c r="E25" s="1">
        <f>D25/D18*100</f>
        <v>4.1934166332911245</v>
      </c>
      <c r="F25" s="1">
        <f t="shared" si="3"/>
        <v>88.7155126309489</v>
      </c>
      <c r="G25" s="1">
        <f t="shared" si="0"/>
        <v>83.54895415670765</v>
      </c>
      <c r="H25" s="1">
        <f t="shared" si="2"/>
        <v>1076.1000000000822</v>
      </c>
      <c r="I25" s="1">
        <f t="shared" si="1"/>
        <v>1665.8000000000975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</f>
        <v>37844.499999999985</v>
      </c>
      <c r="E33" s="3">
        <f>D33/D149*100</f>
        <v>4.607062658646364</v>
      </c>
      <c r="F33" s="3">
        <f>D33/B33*100</f>
        <v>91.85112373185764</v>
      </c>
      <c r="G33" s="3">
        <f t="shared" si="0"/>
        <v>84.22466438770783</v>
      </c>
      <c r="H33" s="3">
        <f t="shared" si="2"/>
        <v>3357.5000000000146</v>
      </c>
      <c r="I33" s="3">
        <f t="shared" si="1"/>
        <v>7088.30000000001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72.67079760599297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+4.2+0.7+1.2+8.2</f>
        <v>1416.4000000000005</v>
      </c>
      <c r="E36" s="1">
        <f>D36/D33*100</f>
        <v>3.7426838774458666</v>
      </c>
      <c r="F36" s="1">
        <f t="shared" si="3"/>
        <v>63.727166381715136</v>
      </c>
      <c r="G36" s="1">
        <f t="shared" si="0"/>
        <v>52.9693343305909</v>
      </c>
      <c r="H36" s="1">
        <f t="shared" si="2"/>
        <v>806.1999999999994</v>
      </c>
      <c r="I36" s="1">
        <f t="shared" si="1"/>
        <v>1257.5999999999995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1.5672026318223262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3.4+3.4+3.4+3.4+3.4+50.8+3.4</f>
        <v>71.2</v>
      </c>
      <c r="E38" s="1">
        <f>D38/D33*100</f>
        <v>0.1881383027916871</v>
      </c>
      <c r="F38" s="1">
        <f t="shared" si="3"/>
        <v>100</v>
      </c>
      <c r="G38" s="1">
        <f t="shared" si="0"/>
        <v>95.44235924932977</v>
      </c>
      <c r="H38" s="1">
        <f t="shared" si="2"/>
        <v>0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8261.899999999981</v>
      </c>
      <c r="E39" s="1">
        <f>D39/D33*100</f>
        <v>21.831177581947138</v>
      </c>
      <c r="F39" s="1">
        <f t="shared" si="3"/>
        <v>96.856975381008</v>
      </c>
      <c r="G39" s="1">
        <f t="shared" si="0"/>
        <v>88.26156163534763</v>
      </c>
      <c r="H39" s="1">
        <f>B39-D39</f>
        <v>268.10000000001855</v>
      </c>
      <c r="I39" s="1">
        <f t="shared" si="1"/>
        <v>1098.8000000000138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17.7+12.2+11.2+51.1+0.8+30+0.1+18.9+27.3+43.7+9+5.4+5.6+7.8+24.4+6.4-0.1+26.1+70.2+6+6+27.3+26.1+5.1+3+1+25.2+2+11+3.6+29+1+5+4.7+31.3+9.4+0.5+9.7+28.7+7.4+0.1+1.9+2.3+1</f>
        <v>616.1</v>
      </c>
      <c r="E43" s="3">
        <f>D43/D149*100</f>
        <v>0.0750019501907021</v>
      </c>
      <c r="F43" s="3">
        <f>D43/B43*100</f>
        <v>81.43008194554587</v>
      </c>
      <c r="G43" s="3">
        <f t="shared" si="0"/>
        <v>74.96045747657867</v>
      </c>
      <c r="H43" s="3">
        <f t="shared" si="2"/>
        <v>140.5</v>
      </c>
      <c r="I43" s="3">
        <f t="shared" si="1"/>
        <v>205.79999999999995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</f>
        <v>6221.799999999998</v>
      </c>
      <c r="E45" s="3">
        <f>D45/D149*100</f>
        <v>0.7574210902394258</v>
      </c>
      <c r="F45" s="3">
        <f>D45/B45*100</f>
        <v>92.24587830625072</v>
      </c>
      <c r="G45" s="3">
        <f aca="true" t="shared" si="4" ref="G45:G75">D45/C45*100</f>
        <v>82.62243705513647</v>
      </c>
      <c r="H45" s="3">
        <f>B45-D45</f>
        <v>523.0000000000018</v>
      </c>
      <c r="I45" s="3">
        <f aca="true" t="shared" si="5" ref="I45:I76">C45-D45</f>
        <v>1308.600000000003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87.93114532771868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0.016072519206660456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0.7296923719823847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5.770034395191101</v>
      </c>
      <c r="F49" s="1">
        <f t="shared" si="6"/>
        <v>84.70976875884847</v>
      </c>
      <c r="G49" s="1">
        <f t="shared" si="4"/>
        <v>66.69143600222921</v>
      </c>
      <c r="H49" s="1">
        <f t="shared" si="7"/>
        <v>64.80000000000018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345.4999999999989</v>
      </c>
      <c r="E50" s="1">
        <f>D50/D45*100</f>
        <v>5.55305538590117</v>
      </c>
      <c r="F50" s="1">
        <f t="shared" si="6"/>
        <v>90.96893101632402</v>
      </c>
      <c r="G50" s="1">
        <f t="shared" si="4"/>
        <v>84.22720624085754</v>
      </c>
      <c r="H50" s="1">
        <f t="shared" si="7"/>
        <v>34.30000000000143</v>
      </c>
      <c r="I50" s="1">
        <f t="shared" si="5"/>
        <v>64.7000000000026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</f>
        <v>11956.800000000003</v>
      </c>
      <c r="E51" s="3">
        <f>D51/D149*100</f>
        <v>1.455580779159531</v>
      </c>
      <c r="F51" s="3">
        <f>D51/B51*100</f>
        <v>86.80450691137185</v>
      </c>
      <c r="G51" s="3">
        <f t="shared" si="4"/>
        <v>79.40338550832433</v>
      </c>
      <c r="H51" s="3">
        <f>B51-D51</f>
        <v>1817.5999999999967</v>
      </c>
      <c r="I51" s="3">
        <f t="shared" si="5"/>
        <v>3101.499999999998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65.72494312859627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1.4+1.4+1.2+3.1+2.2</f>
        <v>9.3</v>
      </c>
      <c r="E53" s="1">
        <f>D53/D51*100</f>
        <v>0.07778000802890404</v>
      </c>
      <c r="F53" s="1">
        <f t="shared" si="6"/>
        <v>85.3211009174312</v>
      </c>
      <c r="G53" s="1">
        <f t="shared" si="4"/>
        <v>85.3211009174312</v>
      </c>
      <c r="H53" s="1">
        <f t="shared" si="7"/>
        <v>1.5999999999999996</v>
      </c>
      <c r="I53" s="1">
        <f t="shared" si="5"/>
        <v>1.5999999999999996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1.7+1.5+4.6+9.7+8-0.1+0.1+5.9+12.1+0.1+17.6+12.8+4+10.7+8.4+14.1+1.9+4.9+0.7+2.4+2.3+3.8+1+1.4+3.6+2.3+15.6+9.1+19.4+7.3+0.9+4.6+8.7</f>
        <v>201.10000000000002</v>
      </c>
      <c r="E54" s="1">
        <f>D54/D51*100</f>
        <v>1.6818881306035056</v>
      </c>
      <c r="F54" s="1">
        <f t="shared" si="6"/>
        <v>82.79127212844793</v>
      </c>
      <c r="G54" s="1">
        <f t="shared" si="4"/>
        <v>76.26090254076603</v>
      </c>
      <c r="H54" s="1">
        <f t="shared" si="7"/>
        <v>41.79999999999998</v>
      </c>
      <c r="I54" s="1">
        <f t="shared" si="5"/>
        <v>62.599999999999966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1.1+7.6+5.9+0.3+0.2+6.8+0.3+67.1+16.4-0.1+19.5+19.3+76.2+4.5+12.1+86.4+1+0.1+7.3+44.6+0.6+0.7+4.7+3.3+0.6+3.6+2.4+6.1+0.1+1.4+1.4+0.4+0.1+0.5+4.8+1.4+0.3+5.7+0.1+0.9+0.8+1.1+0.2+6.4+0.7+1+8.2+1.4+2+7.1+6.3</f>
        <v>450.9000000000001</v>
      </c>
      <c r="E55" s="1">
        <f>D55/D51*100</f>
        <v>3.771075873143316</v>
      </c>
      <c r="F55" s="1">
        <f t="shared" si="6"/>
        <v>75.35093582887701</v>
      </c>
      <c r="G55" s="1">
        <f t="shared" si="4"/>
        <v>63.44449134655974</v>
      </c>
      <c r="H55" s="1">
        <f t="shared" si="7"/>
        <v>147.4999999999999</v>
      </c>
      <c r="I55" s="1">
        <f t="shared" si="5"/>
        <v>259.79999999999995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3436.9000000000015</v>
      </c>
      <c r="E56" s="1">
        <f>D56/D51*100</f>
        <v>28.744312859628003</v>
      </c>
      <c r="F56" s="1">
        <f t="shared" si="6"/>
        <v>77.25454055026076</v>
      </c>
      <c r="G56" s="1">
        <f t="shared" si="4"/>
        <v>74.12703547934865</v>
      </c>
      <c r="H56" s="1">
        <f t="shared" si="7"/>
        <v>1011.8999999999996</v>
      </c>
      <c r="I56" s="1">
        <f>C56-D56</f>
        <v>1199.6000000000004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</f>
        <v>4869.4</v>
      </c>
      <c r="E58" s="3">
        <f>D58/D149*100</f>
        <v>0.5927844445034974</v>
      </c>
      <c r="F58" s="3">
        <f>D58/B58*100</f>
        <v>89.82475558015126</v>
      </c>
      <c r="G58" s="3">
        <f t="shared" si="4"/>
        <v>86.53634263373023</v>
      </c>
      <c r="H58" s="3">
        <f>B58-D58</f>
        <v>551.6000000000004</v>
      </c>
      <c r="I58" s="3">
        <f t="shared" si="5"/>
        <v>757.6000000000004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26.654207910625534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6.08493859613094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1.3+56.1+4.9+63.5+3.5+0.7+63-0.1+10.3+25.7+2.8+0.3+7.3+0.2+1+0.1+0.3+1+0.2+2.3+0.3+1.5+20.1+5.1</f>
        <v>271.4000000000001</v>
      </c>
      <c r="E61" s="1">
        <f>D61/D58*100</f>
        <v>5.57358196081653</v>
      </c>
      <c r="F61" s="1">
        <f t="shared" si="6"/>
        <v>68.60465116279072</v>
      </c>
      <c r="G61" s="1">
        <f t="shared" si="4"/>
        <v>58.39070567986232</v>
      </c>
      <c r="H61" s="1">
        <f t="shared" si="7"/>
        <v>124.19999999999993</v>
      </c>
      <c r="I61" s="1">
        <f t="shared" si="5"/>
        <v>193.39999999999992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58.97235799071755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132.2</v>
      </c>
      <c r="E63" s="1">
        <f>D63/D58*100</f>
        <v>2.7149135417094508</v>
      </c>
      <c r="F63" s="1">
        <f t="shared" si="6"/>
        <v>65.38081107814033</v>
      </c>
      <c r="G63" s="1">
        <f t="shared" si="4"/>
        <v>64.39357038480291</v>
      </c>
      <c r="H63" s="1">
        <f t="shared" si="7"/>
        <v>70.0000000000004</v>
      </c>
      <c r="I63" s="1">
        <f t="shared" si="5"/>
        <v>73.0999999999994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280.6000000000001</v>
      </c>
      <c r="E68" s="42">
        <f>D68/D149*100</f>
        <v>0.034159304047250476</v>
      </c>
      <c r="F68" s="3">
        <f>D68/B68*100</f>
        <v>79.44507361268404</v>
      </c>
      <c r="G68" s="3">
        <f t="shared" si="4"/>
        <v>75.79686655861697</v>
      </c>
      <c r="H68" s="3">
        <f>B68-D68</f>
        <v>72.59999999999997</v>
      </c>
      <c r="I68" s="3">
        <f t="shared" si="5"/>
        <v>89.59999999999997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0.2+12.6+73.3+85.8+22+1.3+2.3+2.7+1.6+2.5+7.9-0.2+3.6+5.1+14.9+0.1+2.1+5.3+13.2+2.6+0.1+3.5+4.6+0.3+1.9</f>
        <v>269.30000000000007</v>
      </c>
      <c r="E69" s="1">
        <f>D69/D68*100</f>
        <v>95.97291518175338</v>
      </c>
      <c r="F69" s="1">
        <f t="shared" si="6"/>
        <v>86.98320413436694</v>
      </c>
      <c r="G69" s="1">
        <f t="shared" si="4"/>
        <v>86.98320413436694</v>
      </c>
      <c r="H69" s="1">
        <f t="shared" si="7"/>
        <v>40.299999999999955</v>
      </c>
      <c r="I69" s="1">
        <f t="shared" si="5"/>
        <v>40.299999999999955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4.196063869290753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46025.2-34.2+205</f>
        <v>46196</v>
      </c>
      <c r="C89" s="53">
        <f>47925.9+539.6+110+168.6+27+1682.4+76+79.6-68.5+205</f>
        <v>50745.6</v>
      </c>
      <c r="D89" s="54">
        <f>36671.5+50.5+277.1+1482.7+43.6+468.3-0.1+17.7+27.6+57.5+103.1+10.6+363+548.2+328.4+6+37.1+4.7+53.4-1.2+16.7+5</f>
        <v>40571.39999999999</v>
      </c>
      <c r="E89" s="3">
        <f>D89/D149*100</f>
        <v>4.93902633008773</v>
      </c>
      <c r="F89" s="3">
        <f aca="true" t="shared" si="10" ref="F89:F95">D89/B89*100</f>
        <v>87.82448696856868</v>
      </c>
      <c r="G89" s="3">
        <f t="shared" si="8"/>
        <v>79.95057699583803</v>
      </c>
      <c r="H89" s="3">
        <f aca="true" t="shared" si="11" ref="H89:H95">B89-D89</f>
        <v>5624.600000000013</v>
      </c>
      <c r="I89" s="3">
        <f t="shared" si="9"/>
        <v>10174.200000000012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</f>
        <v>34749.4</v>
      </c>
      <c r="E90" s="1">
        <f>D90/D89*100</f>
        <v>85.64998989435911</v>
      </c>
      <c r="F90" s="1">
        <f t="shared" si="10"/>
        <v>92.17543077837198</v>
      </c>
      <c r="G90" s="1">
        <f t="shared" si="8"/>
        <v>83.93574879227053</v>
      </c>
      <c r="H90" s="1">
        <f t="shared" si="11"/>
        <v>2949.7999999999956</v>
      </c>
      <c r="I90" s="1">
        <f t="shared" si="9"/>
        <v>6650.5999999999985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</f>
        <v>1210.3000000000004</v>
      </c>
      <c r="E91" s="1">
        <f>D91/D89*100</f>
        <v>2.9831359036168354</v>
      </c>
      <c r="F91" s="1">
        <f t="shared" si="10"/>
        <v>56.511182705327556</v>
      </c>
      <c r="G91" s="1">
        <f t="shared" si="8"/>
        <v>48.28452884385225</v>
      </c>
      <c r="H91" s="1">
        <f t="shared" si="11"/>
        <v>931.3999999999999</v>
      </c>
      <c r="I91" s="1">
        <f t="shared" si="9"/>
        <v>1296.2999999999995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6355.100000000002</v>
      </c>
      <c r="C93" s="50">
        <f>C89-C90-C91-C92</f>
        <v>6838.999999999998</v>
      </c>
      <c r="D93" s="50">
        <f>D89-D90-D91-D92</f>
        <v>4611.699999999985</v>
      </c>
      <c r="E93" s="1">
        <f>D93/D89*100</f>
        <v>11.366874202024054</v>
      </c>
      <c r="F93" s="1">
        <f t="shared" si="10"/>
        <v>72.5669147613725</v>
      </c>
      <c r="G93" s="1">
        <f>D93/C93*100</f>
        <v>67.43237315396968</v>
      </c>
      <c r="H93" s="1">
        <f t="shared" si="11"/>
        <v>1743.400000000017</v>
      </c>
      <c r="I93" s="1">
        <f>C93-D93</f>
        <v>2227.300000000013</v>
      </c>
    </row>
    <row r="94" spans="1:9" ht="18.75">
      <c r="A94" s="120" t="s">
        <v>12</v>
      </c>
      <c r="B94" s="125">
        <f>53411.1+1149.3</f>
        <v>54560.4</v>
      </c>
      <c r="C94" s="127">
        <f>48638.3+1900-424+424+830+1679.1+0.1+2819.7+1149.3</f>
        <v>57016.5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</f>
        <v>51280.000000000015</v>
      </c>
      <c r="E94" s="119">
        <f>D94/D149*100</f>
        <v>6.242655422462596</v>
      </c>
      <c r="F94" s="123">
        <f t="shared" si="10"/>
        <v>93.98758073621164</v>
      </c>
      <c r="G94" s="118">
        <f>D94/C94*100</f>
        <v>89.93887734252368</v>
      </c>
      <c r="H94" s="124">
        <f t="shared" si="11"/>
        <v>3280.399999999987</v>
      </c>
      <c r="I94" s="119">
        <f>C94-D94</f>
        <v>5736.499999999985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</f>
        <v>3538.000000000001</v>
      </c>
      <c r="E95" s="131">
        <f>D95/D94*100</f>
        <v>6.899375975039002</v>
      </c>
      <c r="F95" s="132">
        <f t="shared" si="10"/>
        <v>79.0614525139665</v>
      </c>
      <c r="G95" s="133">
        <f>D95/C95*100</f>
        <v>72.37097796960339</v>
      </c>
      <c r="H95" s="122">
        <f t="shared" si="11"/>
        <v>936.9999999999991</v>
      </c>
      <c r="I95" s="96">
        <f>C95-D95</f>
        <v>1350.699999999999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</f>
        <v>6349.607000000004</v>
      </c>
      <c r="E101" s="25">
        <f>D101/D149*100</f>
        <v>0.7729798862920527</v>
      </c>
      <c r="F101" s="25">
        <f>D101/B101*100</f>
        <v>68.48374084579962</v>
      </c>
      <c r="G101" s="25">
        <f aca="true" t="shared" si="12" ref="G101:G147">D101/C101*100</f>
        <v>61.321605856334415</v>
      </c>
      <c r="H101" s="25">
        <f aca="true" t="shared" si="13" ref="H101:H106">B101-D101</f>
        <v>2922.092999999997</v>
      </c>
      <c r="I101" s="25">
        <f aca="true" t="shared" si="14" ref="I101:I147">C101-D101</f>
        <v>4004.9929999999968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</f>
        <v>5749.699999999999</v>
      </c>
      <c r="E103" s="1">
        <f>D103/D101*100</f>
        <v>90.55206093857456</v>
      </c>
      <c r="F103" s="1">
        <f aca="true" t="shared" si="15" ref="F103:F147">D103/B103*100</f>
        <v>68.94042037865252</v>
      </c>
      <c r="G103" s="1">
        <f t="shared" si="12"/>
        <v>61.705963790124365</v>
      </c>
      <c r="H103" s="1">
        <f t="shared" si="13"/>
        <v>2590.4000000000015</v>
      </c>
      <c r="I103" s="1">
        <f t="shared" si="14"/>
        <v>3568.2000000000025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599.9070000000047</v>
      </c>
      <c r="E105" s="96">
        <f>D105/D101*100</f>
        <v>9.447939061425444</v>
      </c>
      <c r="F105" s="96">
        <f t="shared" si="15"/>
        <v>64.3953413482186</v>
      </c>
      <c r="G105" s="96">
        <f t="shared" si="12"/>
        <v>57.866981769075466</v>
      </c>
      <c r="H105" s="96">
        <f>B105-D105</f>
        <v>331.69299999999566</v>
      </c>
      <c r="I105" s="96">
        <f t="shared" si="14"/>
        <v>436.7929999999942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180058.99999999994</v>
      </c>
      <c r="C106" s="93">
        <f>SUM(C107:C146)-C114-C118+C147-C138-C139-C108-C111-C121-C122-C136-C130-C128</f>
        <v>185429</v>
      </c>
      <c r="D106" s="93">
        <f>SUM(D107:D146)-D114-D118+D147-D138-D139-D108-D111-D121-D122-D136-D130-D128</f>
        <v>166610.3</v>
      </c>
      <c r="E106" s="94">
        <f>D106/D149*100</f>
        <v>20.28257981148829</v>
      </c>
      <c r="F106" s="94">
        <f>D106/B106*100</f>
        <v>92.53094818920468</v>
      </c>
      <c r="G106" s="94">
        <f t="shared" si="12"/>
        <v>89.85126382604662</v>
      </c>
      <c r="H106" s="94">
        <f t="shared" si="13"/>
        <v>13448.699999999953</v>
      </c>
      <c r="I106" s="94">
        <f t="shared" si="14"/>
        <v>18818.70000000001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</f>
        <v>1118.2000000000003</v>
      </c>
      <c r="E107" s="6">
        <f>D107/D106*100</f>
        <v>0.6711469819092819</v>
      </c>
      <c r="F107" s="6">
        <f t="shared" si="15"/>
        <v>62.55664335664337</v>
      </c>
      <c r="G107" s="6">
        <f t="shared" si="12"/>
        <v>57.01611258413217</v>
      </c>
      <c r="H107" s="6">
        <f aca="true" t="shared" si="16" ref="H107:H147">B107-D107</f>
        <v>669.2999999999997</v>
      </c>
      <c r="I107" s="6">
        <f t="shared" si="14"/>
        <v>842.9999999999998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0.3596416307995365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0.01848625205044346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0.032831103479196676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</f>
        <v>1121.3000000000006</v>
      </c>
      <c r="E113" s="6">
        <f>D113/D106*100</f>
        <v>0.6730076111740995</v>
      </c>
      <c r="F113" s="6">
        <f t="shared" si="15"/>
        <v>80.43181981206519</v>
      </c>
      <c r="G113" s="6">
        <f t="shared" si="12"/>
        <v>73.16802610114198</v>
      </c>
      <c r="H113" s="6">
        <f t="shared" si="16"/>
        <v>272.7999999999993</v>
      </c>
      <c r="I113" s="6">
        <f t="shared" si="14"/>
        <v>411.19999999999936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0.02160730759142742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0.05527869525473515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0.1173396842812239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0.2690709998121365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0.48370358855364887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21+0.9+174.2+5+11.4+16.5-0.1+809.5+345.2+0.7+692.9+77.6+2.5-0.1+414.9+15+11.4</f>
        <v>2598.5000000000005</v>
      </c>
      <c r="E123" s="19">
        <f>D123/D106*100</f>
        <v>1.5596274660090048</v>
      </c>
      <c r="F123" s="6">
        <f t="shared" si="15"/>
        <v>88.81331601613235</v>
      </c>
      <c r="G123" s="6">
        <f t="shared" si="12"/>
        <v>88.57113641011658</v>
      </c>
      <c r="H123" s="6">
        <f t="shared" si="16"/>
        <v>327.2999999999997</v>
      </c>
      <c r="I123" s="6">
        <f t="shared" si="14"/>
        <v>335.2999999999997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0.07796636822573395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0.0012004059773015234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0.015005074716269043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0.4818429592888316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0.3047230573379917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0.023587977453974934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70-20</f>
        <v>50</v>
      </c>
      <c r="C133" s="60">
        <f>50+20-20</f>
        <v>50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50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202.1+87.7+1115.9</f>
        <v>1405.7</v>
      </c>
      <c r="E134" s="19">
        <f>D134/D106*100</f>
        <v>0.8437053411463757</v>
      </c>
      <c r="F134" s="6">
        <f t="shared" si="15"/>
        <v>68.83600215464473</v>
      </c>
      <c r="G134" s="6">
        <f t="shared" si="12"/>
        <v>36.20978336467376</v>
      </c>
      <c r="H134" s="6">
        <f t="shared" si="16"/>
        <v>636.3999999999999</v>
      </c>
      <c r="I134" s="6">
        <f t="shared" si="14"/>
        <v>2476.3999999999996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59.9+7.6+10.7+6.3+5.3+38.1+4+0.1+1.7+3.6+39.2+1.5+0.1+12.4+0.1+5.1+12+1.3+0.1+10.3+1.4+1.3+3.6+0.2</f>
        <v>225.9</v>
      </c>
      <c r="E135" s="19">
        <f>D135/D106*100</f>
        <v>0.13558585513620708</v>
      </c>
      <c r="F135" s="6">
        <f t="shared" si="15"/>
        <v>60.59549356223176</v>
      </c>
      <c r="G135" s="6">
        <f>D135/C135*100</f>
        <v>60.59549356223176</v>
      </c>
      <c r="H135" s="6">
        <f t="shared" si="16"/>
        <v>146.9</v>
      </c>
      <c r="I135" s="6">
        <f t="shared" si="14"/>
        <v>146.9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7.6+0.3+4.8+38.1+4+0.1+0.1+0.1+8.5+0.1+12+0.1+6.3+0.1+0.2</f>
        <v>82.39999999999999</v>
      </c>
      <c r="E136" s="1">
        <f>D136/D135*100</f>
        <v>36.476316954404595</v>
      </c>
      <c r="F136" s="1">
        <f t="shared" si="15"/>
        <v>50.64535955746773</v>
      </c>
      <c r="G136" s="1">
        <f>D136/C136*100</f>
        <v>50.64535955746773</v>
      </c>
      <c r="H136" s="1">
        <f t="shared" si="16"/>
        <v>80.3</v>
      </c>
      <c r="I136" s="1">
        <f t="shared" si="14"/>
        <v>80.3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</f>
        <v>900.8000000000001</v>
      </c>
      <c r="E137" s="19">
        <f>D137/D106*100</f>
        <v>0.5406628521766061</v>
      </c>
      <c r="F137" s="6">
        <f t="shared" si="15"/>
        <v>95.55531982603162</v>
      </c>
      <c r="G137" s="6">
        <f t="shared" si="12"/>
        <v>86.49063850216035</v>
      </c>
      <c r="H137" s="6">
        <f t="shared" si="16"/>
        <v>41.89999999999998</v>
      </c>
      <c r="I137" s="6">
        <f t="shared" si="14"/>
        <v>140.69999999999993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21.9+39.7+0.1+6.1+19+41-0.1+21.3+43.3+8.5+32.3+32.1+41.5+4.2+33.1+25.6+47+0.1+25.6+53.3+26.2+48.5+0.4+43.2+40.8+42.8+4+33.5+38.9+7.1</f>
        <v>781.0000000000001</v>
      </c>
      <c r="E138" s="1">
        <f>D138/D137*100</f>
        <v>86.70071047957371</v>
      </c>
      <c r="F138" s="1">
        <f aca="true" t="shared" si="17" ref="F138:F146">D138/B138*100</f>
        <v>95.75772437469348</v>
      </c>
      <c r="G138" s="1">
        <f t="shared" si="12"/>
        <v>87.26256983240225</v>
      </c>
      <c r="H138" s="1">
        <f t="shared" si="16"/>
        <v>34.59999999999991</v>
      </c>
      <c r="I138" s="1">
        <f t="shared" si="14"/>
        <v>113.99999999999989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2.7531083481349907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0.12004059773015234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1.3585594648109993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f>14900-150</f>
        <v>14750</v>
      </c>
      <c r="C142" s="60">
        <f>6500-2076-424+9200+2300-150</f>
        <v>15350</v>
      </c>
      <c r="D142" s="83">
        <f>241.3+64.6+48.1+278.9+170.1+140.9+637.5+150.9+370.2+164.6+344.6+242.4+441.1+0.1+89.8+381.7+177.1+247.5+73.1+327.9+377.9+42.9+540.2+305.5+89.5+547.4+109.3+203.4+257.6+84.6+422.6+90.4+288.5+189.4</f>
        <v>8141.5999999999985</v>
      </c>
      <c r="E142" s="19">
        <f>D142/D106*100</f>
        <v>4.886612652399041</v>
      </c>
      <c r="F142" s="111">
        <f t="shared" si="17"/>
        <v>55.19728813559321</v>
      </c>
      <c r="G142" s="6">
        <f t="shared" si="12"/>
        <v>53.03973941368078</v>
      </c>
      <c r="H142" s="6">
        <f t="shared" si="16"/>
        <v>6608.4000000000015</v>
      </c>
      <c r="I142" s="6">
        <f t="shared" si="14"/>
        <v>7208.4000000000015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626.1+43.8+40.3+236+112.9+11.4-0.1+68.6+570.3+22.4+44.4+39.9+585.7+199.1+14+103.1+2.3+286.9+158.5+66.9+234.3+82.1+59.7+189.8+90.4+340.8+16+41.8+22.6</f>
        <v>4310.000000000001</v>
      </c>
      <c r="E143" s="19">
        <f>D143/D106*100</f>
        <v>2.5868748810847837</v>
      </c>
      <c r="F143" s="111">
        <f t="shared" si="17"/>
        <v>83.80485718174573</v>
      </c>
      <c r="G143" s="6">
        <f t="shared" si="12"/>
        <v>83.80159825786005</v>
      </c>
      <c r="H143" s="6">
        <f t="shared" si="16"/>
        <v>832.8999999999987</v>
      </c>
      <c r="I143" s="6">
        <f t="shared" si="14"/>
        <v>833.0999999999995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5.027300232938781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0.32302924849184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103486.4+8580+999.5-1214.3</f>
        <v>111851.59999999999</v>
      </c>
      <c r="C146" s="60">
        <f>91632.1+2530-27+23.1+959.5+13590.1-3797.9+8580-1214.3</f>
        <v>112275.60000000002</v>
      </c>
      <c r="D146" s="83">
        <f>500.9+20883.8+13804+7506.8+2189.4+1247.6+18786.6+13748.5+10000+5000+2324.4+7494.4+700+880+366.4+133+650+1431+4419.6+999.5-1214.3</f>
        <v>111851.59999999999</v>
      </c>
      <c r="E146" s="19">
        <f>D146/D106*100</f>
        <v>67.13366460536953</v>
      </c>
      <c r="F146" s="6">
        <f t="shared" si="17"/>
        <v>100</v>
      </c>
      <c r="G146" s="6">
        <f t="shared" si="12"/>
        <v>99.62235784088436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</f>
        <v>19789.800000000003</v>
      </c>
      <c r="E147" s="19">
        <f>D147/D106*100</f>
        <v>11.877897104800846</v>
      </c>
      <c r="F147" s="6">
        <f t="shared" si="15"/>
        <v>96.96984545427819</v>
      </c>
      <c r="G147" s="6">
        <f t="shared" si="12"/>
        <v>88.88938796410253</v>
      </c>
      <c r="H147" s="6">
        <f t="shared" si="16"/>
        <v>618.3999999999978</v>
      </c>
      <c r="I147" s="6">
        <f t="shared" si="14"/>
        <v>2473.5999999999985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190749.89999999994</v>
      </c>
      <c r="C148" s="84">
        <f>C43+C68+C71+C76+C78+C86+C101+C106+C99+C83+C97</f>
        <v>197465.6</v>
      </c>
      <c r="D148" s="60">
        <f>D43+D68+D71+D76+D78+D86+D101+D106+D99+D83+D97</f>
        <v>173856.607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821445.307</v>
      </c>
      <c r="E149" s="38">
        <v>100</v>
      </c>
      <c r="F149" s="3">
        <f>D149/B149*100</f>
        <v>89.99594821453792</v>
      </c>
      <c r="G149" s="3">
        <f aca="true" t="shared" si="18" ref="G149:G155">D149/C149*100</f>
        <v>83.27274313306401</v>
      </c>
      <c r="H149" s="3">
        <f aca="true" t="shared" si="19" ref="H149:H155">B149-D149</f>
        <v>91312.79299999983</v>
      </c>
      <c r="I149" s="3">
        <f aca="true" t="shared" si="20" ref="I149:I155">C149-D149</f>
        <v>165006.29299999995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469673</v>
      </c>
      <c r="E150" s="6">
        <f>D150/D149*100</f>
        <v>57.176417711276784</v>
      </c>
      <c r="F150" s="6">
        <f aca="true" t="shared" si="21" ref="F150:F161">D150/B150*100</f>
        <v>92.0997157824102</v>
      </c>
      <c r="G150" s="6">
        <f t="shared" si="18"/>
        <v>84.10739145368204</v>
      </c>
      <c r="H150" s="6">
        <f t="shared" si="19"/>
        <v>40288.40000000002</v>
      </c>
      <c r="I150" s="18">
        <f t="shared" si="20"/>
        <v>88747.59999999998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66760.70000000003</v>
      </c>
      <c r="E151" s="6">
        <f>D151/D149*100</f>
        <v>8.127223983276103</v>
      </c>
      <c r="F151" s="6">
        <f t="shared" si="21"/>
        <v>74.86305340720882</v>
      </c>
      <c r="G151" s="6">
        <f t="shared" si="18"/>
        <v>66.84224754200126</v>
      </c>
      <c r="H151" s="6">
        <f t="shared" si="19"/>
        <v>22416.39999999998</v>
      </c>
      <c r="I151" s="18">
        <f t="shared" si="20"/>
        <v>33117.299999999974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20224.6</v>
      </c>
      <c r="E152" s="6">
        <f>D152/D149*100</f>
        <v>2.462075055716399</v>
      </c>
      <c r="F152" s="6">
        <f t="shared" si="21"/>
        <v>85.82291909783368</v>
      </c>
      <c r="G152" s="6">
        <f t="shared" si="18"/>
        <v>77.45861770495821</v>
      </c>
      <c r="H152" s="6">
        <f t="shared" si="19"/>
        <v>3340.900000000005</v>
      </c>
      <c r="I152" s="18">
        <f t="shared" si="20"/>
        <v>5885.600000000002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10864.8</v>
      </c>
      <c r="E153" s="6">
        <f>D153/D149*100</f>
        <v>1.3226443571367315</v>
      </c>
      <c r="F153" s="6">
        <f t="shared" si="21"/>
        <v>78.47680684165667</v>
      </c>
      <c r="G153" s="6">
        <f t="shared" si="18"/>
        <v>72.50015014113266</v>
      </c>
      <c r="H153" s="6">
        <f t="shared" si="19"/>
        <v>2979.800000000001</v>
      </c>
      <c r="I153" s="18">
        <f t="shared" si="20"/>
        <v>4121.100000000002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11513.9</v>
      </c>
      <c r="E154" s="6">
        <f>D154/D149*100</f>
        <v>1.4016636167841663</v>
      </c>
      <c r="F154" s="6">
        <f t="shared" si="21"/>
        <v>92.31725210670216</v>
      </c>
      <c r="G154" s="6">
        <f t="shared" si="18"/>
        <v>85.06948805662482</v>
      </c>
      <c r="H154" s="6">
        <f t="shared" si="19"/>
        <v>958.2000000000007</v>
      </c>
      <c r="I154" s="18">
        <f t="shared" si="20"/>
        <v>2020.800000000001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242408.30700000006</v>
      </c>
      <c r="E155" s="6">
        <f>D155/D149*100</f>
        <v>29.50997527580982</v>
      </c>
      <c r="F155" s="6">
        <f t="shared" si="21"/>
        <v>91.91275374671933</v>
      </c>
      <c r="G155" s="43">
        <f t="shared" si="18"/>
        <v>88.6247284498297</v>
      </c>
      <c r="H155" s="6">
        <f t="shared" si="19"/>
        <v>21329.092999999848</v>
      </c>
      <c r="I155" s="6">
        <f t="shared" si="20"/>
        <v>31113.892999999895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25582.4+538+1033.5-64-1009.3</f>
        <v>26080.600000000002</v>
      </c>
      <c r="C157" s="73">
        <f>3301.9+496+14356.4+1358.1+6215.8+538+1033.5-64-1009.3</f>
        <v>26226.399999999998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</f>
        <v>12687.699999999993</v>
      </c>
      <c r="E157" s="15"/>
      <c r="F157" s="6">
        <f t="shared" si="21"/>
        <v>48.64803723840706</v>
      </c>
      <c r="G157" s="6">
        <f aca="true" t="shared" si="22" ref="G157:G166">D157/C157*100</f>
        <v>48.3775889942958</v>
      </c>
      <c r="H157" s="6">
        <f>B157-D157</f>
        <v>13392.900000000009</v>
      </c>
      <c r="I157" s="6">
        <f aca="true" t="shared" si="23" ref="I157:I166">C157-D157</f>
        <v>13538.700000000004</v>
      </c>
      <c r="K157" s="46"/>
      <c r="L157" s="46"/>
    </row>
    <row r="158" spans="1:12" ht="18.75">
      <c r="A158" s="23" t="s">
        <v>22</v>
      </c>
      <c r="B158" s="88">
        <f>17318.9+300</f>
        <v>17618.9</v>
      </c>
      <c r="C158" s="67">
        <f>16860.5-195+353.2+846+1272.3+300</f>
        <v>19437</v>
      </c>
      <c r="D158" s="67">
        <f>132.1+649.5+498.6+2.9+146.5+119.3+11.1+935+701.6+2.9+12.3-0.1+18.6+43.3+39.7+94+282.1+33.2+9+121.6+250.9+78.8+80+13.6+23.8+457.4+36+8.5+326.3+22.2+795.3+172.7+29.4+49.6+1021.9-0.1+17.1+3.9+950.9+26.4+707.9+336.2</f>
        <v>9261.9</v>
      </c>
      <c r="E158" s="6"/>
      <c r="F158" s="6">
        <f t="shared" si="21"/>
        <v>52.567980974975725</v>
      </c>
      <c r="G158" s="6">
        <f t="shared" si="22"/>
        <v>47.65087204815558</v>
      </c>
      <c r="H158" s="6">
        <f aca="true" t="shared" si="24" ref="H158:H165">B158-D158</f>
        <v>8357.000000000002</v>
      </c>
      <c r="I158" s="6">
        <f t="shared" si="23"/>
        <v>10175.1</v>
      </c>
      <c r="K158" s="46"/>
      <c r="L158" s="46"/>
    </row>
    <row r="159" spans="1:12" ht="18.75">
      <c r="A159" s="23" t="s">
        <v>60</v>
      </c>
      <c r="B159" s="88">
        <f>205705.8-538-1033.5+64-505</f>
        <v>203693.3</v>
      </c>
      <c r="C159" s="67">
        <f>213607.5+29882.9-2140-37856.7-150+7307.7-1151.4-538-1033.5+64-505</f>
        <v>207487.50000000003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</f>
        <v>95349.70000000001</v>
      </c>
      <c r="E159" s="6"/>
      <c r="F159" s="6">
        <f t="shared" si="21"/>
        <v>46.81042528153848</v>
      </c>
      <c r="G159" s="6">
        <f t="shared" si="22"/>
        <v>45.95443098981866</v>
      </c>
      <c r="H159" s="6">
        <f t="shared" si="24"/>
        <v>108343.59999999998</v>
      </c>
      <c r="I159" s="6">
        <f t="shared" si="23"/>
        <v>112137.80000000002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5.2+5.1+225.1+114.9+40.2+5.2+4.6+89.9+13.6+4.1+10.7+98.5+1634+39+1.7-40.2+1.3+4.6+3.7+91+4.8+917.9+24.9+175.1+0.1+299.7+3.5+251.8+116.5</f>
        <v>4146.5</v>
      </c>
      <c r="E161" s="19"/>
      <c r="F161" s="6">
        <f t="shared" si="21"/>
        <v>30.550971088385253</v>
      </c>
      <c r="G161" s="6">
        <f t="shared" si="22"/>
        <v>30.316434410048693</v>
      </c>
      <c r="H161" s="6">
        <f t="shared" si="24"/>
        <v>9425.9</v>
      </c>
      <c r="I161" s="6">
        <f t="shared" si="23"/>
        <v>9530.9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15.4+25.9+416.9+18.7+17.6+164.3+27.1</f>
        <v>685.9</v>
      </c>
      <c r="E163" s="19"/>
      <c r="F163" s="6">
        <f>D163/B163*100</f>
        <v>54.96434009135347</v>
      </c>
      <c r="G163" s="6">
        <f t="shared" si="22"/>
        <v>50.043776448270826</v>
      </c>
      <c r="H163" s="6">
        <f t="shared" si="24"/>
        <v>562.0000000000001</v>
      </c>
      <c r="I163" s="6">
        <f t="shared" si="23"/>
        <v>684.6999999999999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1181606.8999999997</v>
      </c>
      <c r="C166" s="90">
        <f>C149+C157+C161+C162+C158+C165+C164+C159+C163+C160</f>
        <v>1261286.2000000002</v>
      </c>
      <c r="D166" s="90">
        <f>D149+D157+D161+D162+D158+D165+D164+D159+D163+D160</f>
        <v>948457.007</v>
      </c>
      <c r="E166" s="25"/>
      <c r="F166" s="3">
        <f>D166/B166*100</f>
        <v>80.2684045768521</v>
      </c>
      <c r="G166" s="3">
        <f t="shared" si="22"/>
        <v>75.19760439779645</v>
      </c>
      <c r="H166" s="3">
        <f>B166-D166</f>
        <v>233149.8929999997</v>
      </c>
      <c r="I166" s="3">
        <f t="shared" si="23"/>
        <v>312829.1930000002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821445.307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821445.307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2015-11-24T06:11:19Z</dcterms:modified>
  <cp:category/>
  <cp:version/>
  <cp:contentType/>
  <cp:contentStatus/>
</cp:coreProperties>
</file>